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kaya\Desktop\"/>
    </mc:Choice>
  </mc:AlternateContent>
  <bookViews>
    <workbookView xWindow="0" yWindow="0" windowWidth="20400" windowHeight="7665"/>
  </bookViews>
  <sheets>
    <sheet name="Sayfa1" sheetId="1" r:id="rId1"/>
    <sheet name="Sayfa2" sheetId="2" r:id="rId2"/>
    <sheet name="Sayfa3" sheetId="3" r:id="rId3"/>
    <sheet name="Sayfa4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1" l="1"/>
  <c r="D36" i="1" l="1"/>
  <c r="D20" i="1"/>
  <c r="C9" i="1"/>
  <c r="C8" i="1"/>
  <c r="I46" i="1" s="1"/>
  <c r="C7" i="1"/>
  <c r="I45" i="1" s="1"/>
  <c r="C6" i="1"/>
  <c r="I48" i="1" s="1"/>
  <c r="C5" i="1"/>
  <c r="I47" i="1" l="1"/>
  <c r="K44" i="1" s="1"/>
  <c r="C11" i="1"/>
  <c r="C13" i="1" s="1"/>
  <c r="I27" i="1"/>
  <c r="I43" i="1"/>
  <c r="D21" i="1"/>
  <c r="I29" i="1"/>
  <c r="D37" i="1"/>
  <c r="C12" i="1"/>
  <c r="C16" i="1" s="1"/>
  <c r="D22" i="1"/>
  <c r="I30" i="1"/>
  <c r="D38" i="1"/>
  <c r="I31" i="1"/>
  <c r="I32" i="1"/>
  <c r="J35" i="1" l="1"/>
  <c r="J49" i="1" s="1"/>
  <c r="C15" i="1"/>
  <c r="I40" i="1"/>
  <c r="K39" i="1" s="1"/>
  <c r="I24" i="1"/>
  <c r="K23" i="1" s="1"/>
  <c r="E19" i="1"/>
  <c r="J18" i="1" s="1"/>
  <c r="J33" i="1" s="1"/>
  <c r="K28" i="1"/>
  <c r="I26" i="1"/>
  <c r="K25" i="1" s="1"/>
  <c r="I42" i="1"/>
  <c r="K41" i="1" s="1"/>
  <c r="K33" i="1" l="1"/>
  <c r="K49" i="1"/>
</calcChain>
</file>

<file path=xl/sharedStrings.xml><?xml version="1.0" encoding="utf-8"?>
<sst xmlns="http://schemas.openxmlformats.org/spreadsheetml/2006/main" count="58" uniqueCount="47">
  <si>
    <t>NET ÜCRETİN HESAPLANMASI VE MUHASEBE KAYDI</t>
  </si>
  <si>
    <t>BRÜT ÜCRET</t>
  </si>
  <si>
    <t>SGK İŞÇİ PAYI</t>
  </si>
  <si>
    <t>Brüt Ücret üzerinden  %14 oranındı hesaplanır.</t>
  </si>
  <si>
    <t>SGK İŞÇİ İSSİZLİK PAYI</t>
  </si>
  <si>
    <t>Brüt Ücret üzerinden %1  oranında hesaplanır</t>
  </si>
  <si>
    <t>SGK İŞVEREN PAYI</t>
  </si>
  <si>
    <t>Brüt ücret üzerinden Tehlike derecesine göre %15,5 olarak hesaplanır.</t>
  </si>
  <si>
    <t>SGK İŞVEREN İSSİZLİK PAYI</t>
  </si>
  <si>
    <t>Brüt ücret üzerinden %2 oranında hesaplanır.</t>
  </si>
  <si>
    <t>DAMGA VERGİSİ</t>
  </si>
  <si>
    <t>Brüt ücret üzerinden %0759 oranında hesaplanır. (Takip eden ayın 26 sında ödenir)</t>
  </si>
  <si>
    <t>GELİR VERGİSİ MATRAHI</t>
  </si>
  <si>
    <t>Brüt ücret -(Sgk işçi payı +Sgk işçi issizlik payı)= ?</t>
  </si>
  <si>
    <t>GELİR VERGİSİ</t>
  </si>
  <si>
    <t>Bir üstteki şekilde bulunan vergi matrahının %15 olarak hesaplanır.</t>
  </si>
  <si>
    <t>SGK TOPLAMI</t>
  </si>
  <si>
    <t>bir sonraki ay yatırılacak sgk prim tutarıdır. (Takip eden ayın son iş gününde ödenir)</t>
  </si>
  <si>
    <t>NET ÜCRET</t>
  </si>
  <si>
    <t>Brüt ücret -(Sgk işçi payı +Sgk işçi issizlik payı+Gelir Vergisi+Damga vergisi)= ?</t>
  </si>
  <si>
    <t>Bir sonraki ayın 26 günü ödenecek olan Gelir ve Damga Vergisinin Toplamı</t>
  </si>
  <si>
    <t>Bir sonraki ayın son günü ödenecek olan SGK PRİMİ Toplamı</t>
  </si>
  <si>
    <t>7/a seçeneğine göre</t>
  </si>
  <si>
    <t>770 GENEL YÖNETİM GİDERLERİ</t>
  </si>
  <si>
    <t>770 01 İşçi Ücret ve Giderleri</t>
  </si>
  <si>
    <t>770 01 01 Brüt Ücret</t>
  </si>
  <si>
    <t>770 01 02 Sgk İşveren Payı</t>
  </si>
  <si>
    <t>770 01 03 Sgk İşveren İssizlik Payı</t>
  </si>
  <si>
    <t>335 PERSONELE BORÇLAR</t>
  </si>
  <si>
    <t>335 01 Ali Tembel</t>
  </si>
  <si>
    <t>360 ÖDENECEK VERGİ VE FONLAR</t>
  </si>
  <si>
    <t>360 01 Gelir Vergisi</t>
  </si>
  <si>
    <t>360 02 Damga Vergisi</t>
  </si>
  <si>
    <t>361 ÖDENECEK SOSYAL GÜVEN.KESİNT.</t>
  </si>
  <si>
    <t>361 01 Sgk İşveren Payı</t>
  </si>
  <si>
    <t>361 02 Sgk İşveren İssizlik Payı</t>
  </si>
  <si>
    <t>361 03 Sgk İşçi Payı</t>
  </si>
  <si>
    <t>361 04 Sgk İşçi İssizlik Payı</t>
  </si>
  <si>
    <t>7/b seçeneğine göre</t>
  </si>
  <si>
    <t>791 İŞÇİ ÜCRET VE GİDERLERİ</t>
  </si>
  <si>
    <t>791 01 Brüt Ücret</t>
  </si>
  <si>
    <t>791 02 Sgk İşveren Payı</t>
  </si>
  <si>
    <t>791 03 Sgk İşveren İssizlik Payı</t>
  </si>
  <si>
    <t>195.039,-</t>
  </si>
  <si>
    <t>2026 YILI BRÜT ÜCRETTEN NET ÜCRETİN HESABI</t>
  </si>
  <si>
    <t>ASGARİ ÜCRET (31/07/2026-31/12/2026 ARASI)</t>
  </si>
  <si>
    <t>TAVAN  ÜCRET (1/1/2026-31/12/2026 ARASI)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</si>
</sst>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_T_L"/>
    <numFmt numFmtId="165" formatCode="#,##0.000000\ _T_L"/>
  </numFmts>
  <fonts count="10" x14ac:knownFonts="1">
    <font>
      <sz val="12"/>
      <color theme="1"/>
      <name val="Arial"/>
      <family val="2"/>
      <charset val="162"/>
    </font>
    <font>
      <b/>
      <sz val="22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2"/>
      <name val="Calibri"/>
      <family val="2"/>
      <charset val="162"/>
      <scheme val="minor"/>
    </font>
    <font>
      <b/>
      <sz val="12"/>
      <color rgb="FFFFC000"/>
      <name val="Calibri"/>
      <family val="2"/>
      <charset val="162"/>
      <scheme val="minor"/>
    </font>
    <font>
      <b/>
      <sz val="12"/>
      <color rgb="FFC00000"/>
      <name val="Calibri"/>
      <family val="2"/>
      <charset val="162"/>
      <scheme val="minor"/>
    </font>
    <font>
      <b/>
      <sz val="12"/>
      <color rgb="FFFF0000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rgb="FFFF0000"/>
      <name val="Calibri"/>
      <family val="2"/>
      <charset val="162"/>
      <scheme val="minor"/>
    </font>
    <font>
      <b/>
      <sz val="12"/>
      <color rgb="FF000000"/>
      <name val="Tahoma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dotted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2" fillId="2" borderId="3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horizontal="left" vertical="center" wrapText="1"/>
    </xf>
    <xf numFmtId="164" fontId="5" fillId="2" borderId="7" xfId="0" applyNumberFormat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vertical="center"/>
    </xf>
    <xf numFmtId="4" fontId="2" fillId="0" borderId="0" xfId="0" applyNumberFormat="1" applyFont="1" applyAlignment="1">
      <alignment vertical="center"/>
    </xf>
    <xf numFmtId="4" fontId="2" fillId="2" borderId="7" xfId="0" applyNumberFormat="1" applyFont="1" applyFill="1" applyBorder="1" applyAlignment="1">
      <alignment horizontal="left" vertical="center" wrapText="1"/>
    </xf>
    <xf numFmtId="164" fontId="3" fillId="2" borderId="7" xfId="0" applyNumberFormat="1" applyFont="1" applyFill="1" applyBorder="1" applyAlignment="1">
      <alignment vertical="center"/>
    </xf>
    <xf numFmtId="164" fontId="6" fillId="2" borderId="7" xfId="0" applyNumberFormat="1" applyFont="1" applyFill="1" applyBorder="1" applyAlignment="1">
      <alignment horizontal="left" vertical="center" wrapText="1"/>
    </xf>
    <xf numFmtId="164" fontId="6" fillId="2" borderId="7" xfId="0" applyNumberFormat="1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horizontal="left" vertical="center" wrapText="1"/>
    </xf>
    <xf numFmtId="164" fontId="2" fillId="2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164" fontId="2" fillId="2" borderId="15" xfId="0" applyNumberFormat="1" applyFont="1" applyFill="1" applyBorder="1" applyAlignment="1">
      <alignment horizontal="right" vertical="center"/>
    </xf>
    <xf numFmtId="164" fontId="2" fillId="2" borderId="16" xfId="0" applyNumberFormat="1" applyFont="1" applyFill="1" applyBorder="1" applyAlignment="1">
      <alignment horizontal="right" vertical="center"/>
    </xf>
    <xf numFmtId="0" fontId="2" fillId="2" borderId="18" xfId="0" applyFont="1" applyFill="1" applyBorder="1" applyAlignment="1">
      <alignment vertical="center"/>
    </xf>
    <xf numFmtId="0" fontId="2" fillId="2" borderId="20" xfId="0" applyFont="1" applyFill="1" applyBorder="1" applyAlignment="1">
      <alignment vertical="center"/>
    </xf>
    <xf numFmtId="164" fontId="2" fillId="2" borderId="17" xfId="0" applyNumberFormat="1" applyFont="1" applyFill="1" applyBorder="1" applyAlignment="1">
      <alignment horizontal="right" vertical="center"/>
    </xf>
    <xf numFmtId="164" fontId="2" fillId="2" borderId="21" xfId="0" applyNumberFormat="1" applyFont="1" applyFill="1" applyBorder="1" applyAlignment="1">
      <alignment horizontal="right" vertical="center"/>
    </xf>
    <xf numFmtId="164" fontId="8" fillId="2" borderId="18" xfId="0" applyNumberFormat="1" applyFont="1" applyFill="1" applyBorder="1" applyAlignment="1">
      <alignment vertical="center"/>
    </xf>
    <xf numFmtId="164" fontId="8" fillId="2" borderId="20" xfId="0" applyNumberFormat="1" applyFont="1" applyFill="1" applyBorder="1" applyAlignment="1">
      <alignment vertical="center"/>
    </xf>
    <xf numFmtId="164" fontId="2" fillId="2" borderId="25" xfId="0" applyNumberFormat="1" applyFont="1" applyFill="1" applyBorder="1" applyAlignment="1">
      <alignment vertical="center"/>
    </xf>
    <xf numFmtId="0" fontId="7" fillId="2" borderId="0" xfId="0" applyFont="1" applyFill="1" applyBorder="1" applyAlignment="1">
      <alignment vertical="center"/>
    </xf>
    <xf numFmtId="0" fontId="2" fillId="2" borderId="25" xfId="0" applyFont="1" applyFill="1" applyBorder="1" applyAlignment="1">
      <alignment vertical="center"/>
    </xf>
    <xf numFmtId="0" fontId="2" fillId="2" borderId="26" xfId="0" applyFont="1" applyFill="1" applyBorder="1" applyAlignment="1">
      <alignment vertical="center"/>
    </xf>
    <xf numFmtId="0" fontId="2" fillId="2" borderId="27" xfId="0" applyFont="1" applyFill="1" applyBorder="1" applyAlignment="1">
      <alignment vertical="center"/>
    </xf>
    <xf numFmtId="165" fontId="2" fillId="2" borderId="27" xfId="0" applyNumberFormat="1" applyFont="1" applyFill="1" applyBorder="1" applyAlignment="1">
      <alignment vertical="center"/>
    </xf>
    <xf numFmtId="0" fontId="2" fillId="2" borderId="28" xfId="0" applyFont="1" applyFill="1" applyBorder="1" applyAlignment="1">
      <alignment vertical="center"/>
    </xf>
    <xf numFmtId="164" fontId="7" fillId="2" borderId="31" xfId="0" applyNumberFormat="1" applyFont="1" applyFill="1" applyBorder="1" applyAlignment="1">
      <alignment vertical="center"/>
    </xf>
    <xf numFmtId="164" fontId="7" fillId="2" borderId="32" xfId="0" applyNumberFormat="1" applyFont="1" applyFill="1" applyBorder="1" applyAlignment="1">
      <alignment vertical="center"/>
    </xf>
    <xf numFmtId="165" fontId="2" fillId="0" borderId="0" xfId="0" applyNumberFormat="1" applyFont="1" applyAlignment="1">
      <alignment vertical="center"/>
    </xf>
    <xf numFmtId="0" fontId="9" fillId="2" borderId="29" xfId="0" quotePrefix="1" applyFont="1" applyFill="1" applyBorder="1" applyAlignment="1">
      <alignment horizontal="left" vertical="center" wrapText="1"/>
    </xf>
    <xf numFmtId="0" fontId="9" fillId="2" borderId="5" xfId="0" quotePrefix="1" applyFont="1" applyFill="1" applyBorder="1" applyAlignment="1">
      <alignment horizontal="left" vertical="center" wrapText="1"/>
    </xf>
    <xf numFmtId="0" fontId="9" fillId="2" borderId="30" xfId="0" quotePrefix="1" applyFont="1" applyFill="1" applyBorder="1" applyAlignment="1">
      <alignment horizontal="left" vertical="center" wrapText="1"/>
    </xf>
    <xf numFmtId="0" fontId="9" fillId="2" borderId="29" xfId="0" quotePrefix="1" applyFont="1" applyFill="1" applyBorder="1" applyAlignment="1">
      <alignment horizontal="center" vertical="center" wrapText="1"/>
    </xf>
    <xf numFmtId="0" fontId="9" fillId="2" borderId="5" xfId="0" quotePrefix="1" applyFont="1" applyFill="1" applyBorder="1" applyAlignment="1">
      <alignment horizontal="center" vertical="center" wrapText="1"/>
    </xf>
    <xf numFmtId="0" fontId="9" fillId="2" borderId="30" xfId="0" quotePrefix="1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left" vertical="center"/>
    </xf>
    <xf numFmtId="0" fontId="8" fillId="2" borderId="19" xfId="0" applyFont="1" applyFill="1" applyBorder="1" applyAlignment="1">
      <alignment horizontal="left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horizontal="left" vertical="center"/>
    </xf>
    <xf numFmtId="0" fontId="8" fillId="2" borderId="17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left" vertical="center"/>
    </xf>
    <xf numFmtId="4" fontId="2" fillId="2" borderId="18" xfId="0" applyNumberFormat="1" applyFont="1" applyFill="1" applyBorder="1" applyAlignment="1">
      <alignment horizontal="left" vertical="center"/>
    </xf>
    <xf numFmtId="4" fontId="2" fillId="2" borderId="19" xfId="0" applyNumberFormat="1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vertical="center"/>
    </xf>
    <xf numFmtId="0" fontId="3" fillId="2" borderId="8" xfId="0" applyFont="1" applyFill="1" applyBorder="1" applyAlignment="1">
      <alignment horizontal="left" vertical="center"/>
    </xf>
    <xf numFmtId="0" fontId="3" fillId="2" borderId="9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59"/>
  <sheetViews>
    <sheetView tabSelected="1" workbookViewId="0">
      <selection activeCell="K51" sqref="K51"/>
    </sheetView>
  </sheetViews>
  <sheetFormatPr defaultRowHeight="15.75" x14ac:dyDescent="0.2"/>
  <cols>
    <col min="1" max="1" width="1.77734375" style="2" bestFit="1" customWidth="1"/>
    <col min="2" max="2" width="20.77734375" style="2" bestFit="1" customWidth="1"/>
    <col min="3" max="3" width="10.109375" style="38" bestFit="1" customWidth="1"/>
    <col min="4" max="4" width="10" style="2" bestFit="1" customWidth="1"/>
    <col min="5" max="5" width="10.88671875" style="2" bestFit="1" customWidth="1"/>
    <col min="6" max="6" width="8.21875" style="2" bestFit="1" customWidth="1"/>
    <col min="7" max="7" width="6.33203125" style="2" bestFit="1" customWidth="1"/>
    <col min="8" max="8" width="7" style="2" customWidth="1"/>
    <col min="9" max="10" width="10" style="2" bestFit="1" customWidth="1"/>
    <col min="11" max="11" width="10.6640625" style="2" bestFit="1" customWidth="1"/>
    <col min="12" max="12" width="8.21875" style="2" bestFit="1" customWidth="1"/>
    <col min="13" max="13" width="6.21875" style="2" bestFit="1" customWidth="1"/>
    <col min="14" max="16384" width="8.88671875" style="2"/>
  </cols>
  <sheetData>
    <row r="1" spans="1:13" ht="29.25" thickBot="1" x14ac:dyDescent="0.25">
      <c r="A1" s="76" t="s">
        <v>44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1"/>
    </row>
    <row r="2" spans="1:13" ht="12" customHeight="1" x14ac:dyDescent="0.2">
      <c r="A2" s="3"/>
      <c r="B2" s="78" t="s">
        <v>0</v>
      </c>
      <c r="C2" s="78"/>
      <c r="D2" s="78"/>
      <c r="E2" s="78"/>
      <c r="F2" s="78"/>
      <c r="G2" s="78"/>
      <c r="H2" s="78"/>
      <c r="I2" s="78"/>
      <c r="J2" s="78"/>
      <c r="K2" s="4"/>
      <c r="L2" s="1"/>
    </row>
    <row r="3" spans="1:13" ht="12" customHeight="1" x14ac:dyDescent="0.2">
      <c r="A3" s="5"/>
      <c r="B3" s="79"/>
      <c r="C3" s="79"/>
      <c r="D3" s="79"/>
      <c r="E3" s="79"/>
      <c r="F3" s="79"/>
      <c r="G3" s="79"/>
      <c r="H3" s="79"/>
      <c r="I3" s="79"/>
      <c r="J3" s="79"/>
      <c r="K3" s="79"/>
      <c r="L3" s="6"/>
    </row>
    <row r="4" spans="1:13" ht="12" customHeight="1" x14ac:dyDescent="0.2">
      <c r="A4" s="5"/>
      <c r="B4" s="7" t="s">
        <v>1</v>
      </c>
      <c r="C4" s="8">
        <v>33030</v>
      </c>
      <c r="D4" s="65" t="s">
        <v>1</v>
      </c>
      <c r="E4" s="66"/>
      <c r="F4" s="66"/>
      <c r="G4" s="66"/>
      <c r="H4" s="66"/>
      <c r="I4" s="66"/>
      <c r="J4" s="66"/>
      <c r="K4" s="67"/>
      <c r="L4" s="6"/>
    </row>
    <row r="5" spans="1:13" ht="12" customHeight="1" x14ac:dyDescent="0.2">
      <c r="A5" s="5"/>
      <c r="B5" s="7" t="s">
        <v>2</v>
      </c>
      <c r="C5" s="9">
        <f>ROUND((C4*0.14),2)</f>
        <v>4624.2</v>
      </c>
      <c r="D5" s="65" t="s">
        <v>3</v>
      </c>
      <c r="E5" s="66"/>
      <c r="F5" s="66"/>
      <c r="G5" s="66"/>
      <c r="H5" s="66"/>
      <c r="I5" s="66"/>
      <c r="J5" s="66"/>
      <c r="K5" s="67"/>
      <c r="L5" s="6"/>
    </row>
    <row r="6" spans="1:13" ht="12" customHeight="1" x14ac:dyDescent="0.2">
      <c r="A6" s="5"/>
      <c r="B6" s="7" t="s">
        <v>4</v>
      </c>
      <c r="C6" s="9">
        <f>ROUND((C4*0.01),2)</f>
        <v>330.3</v>
      </c>
      <c r="D6" s="65" t="s">
        <v>5</v>
      </c>
      <c r="E6" s="66"/>
      <c r="F6" s="66"/>
      <c r="G6" s="66"/>
      <c r="H6" s="66"/>
      <c r="I6" s="66"/>
      <c r="J6" s="66"/>
      <c r="K6" s="67"/>
      <c r="L6" s="6"/>
      <c r="M6" s="10"/>
    </row>
    <row r="7" spans="1:13" ht="12" customHeight="1" x14ac:dyDescent="0.2">
      <c r="A7" s="5"/>
      <c r="B7" s="7" t="s">
        <v>6</v>
      </c>
      <c r="C7" s="9">
        <f>ROUND((C4*15.5/100),2)</f>
        <v>5119.6499999999996</v>
      </c>
      <c r="D7" s="65" t="s">
        <v>7</v>
      </c>
      <c r="E7" s="66"/>
      <c r="F7" s="66"/>
      <c r="G7" s="66"/>
      <c r="H7" s="66"/>
      <c r="I7" s="66"/>
      <c r="J7" s="66"/>
      <c r="K7" s="67"/>
      <c r="L7" s="6"/>
    </row>
    <row r="8" spans="1:13" ht="12" customHeight="1" x14ac:dyDescent="0.2">
      <c r="A8" s="5"/>
      <c r="B8" s="7" t="s">
        <v>8</v>
      </c>
      <c r="C8" s="9">
        <f>ROUND((C4*0.02),2)</f>
        <v>660.6</v>
      </c>
      <c r="D8" s="65" t="s">
        <v>9</v>
      </c>
      <c r="E8" s="66"/>
      <c r="F8" s="66"/>
      <c r="G8" s="66"/>
      <c r="H8" s="66"/>
      <c r="I8" s="66"/>
      <c r="J8" s="66"/>
      <c r="K8" s="67"/>
      <c r="L8" s="6"/>
    </row>
    <row r="9" spans="1:13" ht="12" customHeight="1" x14ac:dyDescent="0.2">
      <c r="A9" s="5"/>
      <c r="B9" s="7" t="s">
        <v>10</v>
      </c>
      <c r="C9" s="9">
        <f>ROUND(((C4-E51)*0.00759),2)</f>
        <v>0</v>
      </c>
      <c r="D9" s="68" t="s">
        <v>11</v>
      </c>
      <c r="E9" s="69"/>
      <c r="F9" s="69"/>
      <c r="G9" s="69"/>
      <c r="H9" s="69"/>
      <c r="I9" s="69"/>
      <c r="J9" s="69"/>
      <c r="K9" s="70"/>
      <c r="L9" s="6"/>
    </row>
    <row r="10" spans="1:13" ht="12" customHeight="1" x14ac:dyDescent="0.2">
      <c r="A10" s="5"/>
      <c r="B10" s="7" t="s">
        <v>12</v>
      </c>
      <c r="C10" s="9">
        <f>(C4-(C5+C6))-28075.5</f>
        <v>0</v>
      </c>
      <c r="D10" s="65" t="s">
        <v>13</v>
      </c>
      <c r="E10" s="66"/>
      <c r="F10" s="66"/>
      <c r="G10" s="66"/>
      <c r="H10" s="66"/>
      <c r="I10" s="66"/>
      <c r="J10" s="66"/>
      <c r="K10" s="67"/>
      <c r="L10" s="6"/>
    </row>
    <row r="11" spans="1:13" ht="12" customHeight="1" x14ac:dyDescent="0.2">
      <c r="A11" s="5"/>
      <c r="B11" s="7" t="s">
        <v>14</v>
      </c>
      <c r="C11" s="9">
        <f>ROUND((C10*0.15),2)</f>
        <v>0</v>
      </c>
      <c r="D11" s="65" t="s">
        <v>15</v>
      </c>
      <c r="E11" s="66"/>
      <c r="F11" s="66"/>
      <c r="G11" s="66"/>
      <c r="H11" s="66"/>
      <c r="I11" s="66"/>
      <c r="J11" s="66"/>
      <c r="K11" s="67"/>
      <c r="L11" s="6"/>
    </row>
    <row r="12" spans="1:13" ht="12" customHeight="1" x14ac:dyDescent="0.2">
      <c r="A12" s="5"/>
      <c r="B12" s="11" t="s">
        <v>16</v>
      </c>
      <c r="C12" s="12">
        <f>C5+C6+C7+C8</f>
        <v>10734.75</v>
      </c>
      <c r="D12" s="68" t="s">
        <v>17</v>
      </c>
      <c r="E12" s="69"/>
      <c r="F12" s="69"/>
      <c r="G12" s="69"/>
      <c r="H12" s="69"/>
      <c r="I12" s="69"/>
      <c r="J12" s="69"/>
      <c r="K12" s="70"/>
      <c r="L12" s="6"/>
    </row>
    <row r="13" spans="1:13" ht="12" customHeight="1" x14ac:dyDescent="0.2">
      <c r="A13" s="5"/>
      <c r="B13" s="13" t="s">
        <v>18</v>
      </c>
      <c r="C13" s="14">
        <f>C4-(C5+C6+C9+C11)</f>
        <v>28075.5</v>
      </c>
      <c r="D13" s="68" t="s">
        <v>19</v>
      </c>
      <c r="E13" s="69"/>
      <c r="F13" s="69"/>
      <c r="G13" s="69"/>
      <c r="H13" s="69"/>
      <c r="I13" s="69"/>
      <c r="J13" s="69"/>
      <c r="K13" s="70"/>
      <c r="L13" s="6"/>
    </row>
    <row r="14" spans="1:13" ht="12" customHeight="1" x14ac:dyDescent="0.2">
      <c r="A14" s="5"/>
      <c r="B14" s="15"/>
      <c r="C14" s="16"/>
      <c r="D14" s="17"/>
      <c r="E14" s="17"/>
      <c r="F14" s="17"/>
      <c r="G14" s="17"/>
      <c r="H14" s="17"/>
      <c r="I14" s="17"/>
      <c r="J14" s="17"/>
      <c r="K14" s="17"/>
      <c r="L14" s="6"/>
    </row>
    <row r="15" spans="1:13" ht="12" customHeight="1" x14ac:dyDescent="0.2">
      <c r="A15" s="5"/>
      <c r="B15" s="15"/>
      <c r="C15" s="14">
        <f>C9+C11</f>
        <v>0</v>
      </c>
      <c r="D15" s="71" t="s">
        <v>20</v>
      </c>
      <c r="E15" s="72"/>
      <c r="F15" s="72"/>
      <c r="G15" s="72"/>
      <c r="H15" s="72"/>
      <c r="I15" s="72"/>
      <c r="J15" s="72"/>
      <c r="K15" s="73"/>
      <c r="L15" s="6"/>
    </row>
    <row r="16" spans="1:13" ht="12" customHeight="1" x14ac:dyDescent="0.2">
      <c r="A16" s="5"/>
      <c r="B16" s="15"/>
      <c r="C16" s="14">
        <f>C12</f>
        <v>10734.75</v>
      </c>
      <c r="D16" s="71" t="s">
        <v>21</v>
      </c>
      <c r="E16" s="72"/>
      <c r="F16" s="72"/>
      <c r="G16" s="72"/>
      <c r="H16" s="72"/>
      <c r="I16" s="72"/>
      <c r="J16" s="72"/>
      <c r="K16" s="73"/>
      <c r="L16" s="6"/>
    </row>
    <row r="17" spans="1:12" x14ac:dyDescent="0.2">
      <c r="A17" s="5"/>
      <c r="B17" s="74" t="s">
        <v>22</v>
      </c>
      <c r="C17" s="74"/>
      <c r="D17" s="18"/>
      <c r="E17" s="75"/>
      <c r="F17" s="75"/>
      <c r="G17" s="75"/>
      <c r="H17" s="75"/>
      <c r="I17" s="19"/>
      <c r="J17" s="18"/>
      <c r="K17" s="18"/>
      <c r="L17" s="6"/>
    </row>
    <row r="18" spans="1:12" x14ac:dyDescent="0.2">
      <c r="A18" s="5"/>
      <c r="B18" s="56" t="s">
        <v>23</v>
      </c>
      <c r="C18" s="57"/>
      <c r="D18" s="18"/>
      <c r="E18" s="58"/>
      <c r="F18" s="58"/>
      <c r="G18" s="58"/>
      <c r="H18" s="59"/>
      <c r="I18" s="20"/>
      <c r="J18" s="21">
        <f>E19</f>
        <v>38810.25</v>
      </c>
      <c r="K18" s="22"/>
      <c r="L18" s="6"/>
    </row>
    <row r="19" spans="1:12" x14ac:dyDescent="0.2">
      <c r="A19" s="5"/>
      <c r="B19" s="62" t="s">
        <v>24</v>
      </c>
      <c r="C19" s="52"/>
      <c r="D19" s="23"/>
      <c r="E19" s="63">
        <f>D20+D21+D22</f>
        <v>38810.25</v>
      </c>
      <c r="F19" s="63"/>
      <c r="G19" s="63"/>
      <c r="H19" s="64"/>
      <c r="I19" s="24"/>
      <c r="J19" s="25"/>
      <c r="K19" s="26"/>
      <c r="L19" s="6"/>
    </row>
    <row r="20" spans="1:12" x14ac:dyDescent="0.2">
      <c r="A20" s="5"/>
      <c r="B20" s="54" t="s">
        <v>25</v>
      </c>
      <c r="C20" s="47"/>
      <c r="D20" s="27">
        <f>C4</f>
        <v>33030</v>
      </c>
      <c r="E20" s="60"/>
      <c r="F20" s="60"/>
      <c r="G20" s="60"/>
      <c r="H20" s="61"/>
      <c r="I20" s="24"/>
      <c r="J20" s="25"/>
      <c r="K20" s="26"/>
      <c r="L20" s="6"/>
    </row>
    <row r="21" spans="1:12" x14ac:dyDescent="0.2">
      <c r="A21" s="5"/>
      <c r="B21" s="54" t="s">
        <v>26</v>
      </c>
      <c r="C21" s="47"/>
      <c r="D21" s="27">
        <f>C7</f>
        <v>5119.6499999999996</v>
      </c>
      <c r="E21" s="60"/>
      <c r="F21" s="60"/>
      <c r="G21" s="60"/>
      <c r="H21" s="61"/>
      <c r="I21" s="24"/>
      <c r="J21" s="25"/>
      <c r="K21" s="26"/>
      <c r="L21" s="6"/>
    </row>
    <row r="22" spans="1:12" x14ac:dyDescent="0.2">
      <c r="A22" s="5"/>
      <c r="B22" s="54" t="s">
        <v>27</v>
      </c>
      <c r="C22" s="47"/>
      <c r="D22" s="27">
        <f>C8</f>
        <v>660.6</v>
      </c>
      <c r="E22" s="60"/>
      <c r="F22" s="60"/>
      <c r="G22" s="60"/>
      <c r="H22" s="61"/>
      <c r="I22" s="24"/>
      <c r="J22" s="25"/>
      <c r="K22" s="26"/>
      <c r="L22" s="6"/>
    </row>
    <row r="23" spans="1:12" x14ac:dyDescent="0.2">
      <c r="A23" s="5"/>
      <c r="B23" s="45"/>
      <c r="C23" s="46"/>
      <c r="D23" s="23"/>
      <c r="E23" s="52" t="s">
        <v>28</v>
      </c>
      <c r="F23" s="52"/>
      <c r="G23" s="52"/>
      <c r="H23" s="53"/>
      <c r="I23" s="24"/>
      <c r="J23" s="25"/>
      <c r="K23" s="26">
        <f>I24</f>
        <v>28075.5</v>
      </c>
      <c r="L23" s="6"/>
    </row>
    <row r="24" spans="1:12" x14ac:dyDescent="0.2">
      <c r="A24" s="5"/>
      <c r="B24" s="45"/>
      <c r="C24" s="46"/>
      <c r="D24" s="23"/>
      <c r="E24" s="47" t="s">
        <v>29</v>
      </c>
      <c r="F24" s="47"/>
      <c r="G24" s="47"/>
      <c r="H24" s="48"/>
      <c r="I24" s="28">
        <f>C13</f>
        <v>28075.5</v>
      </c>
      <c r="J24" s="25"/>
      <c r="K24" s="26"/>
      <c r="L24" s="6"/>
    </row>
    <row r="25" spans="1:12" x14ac:dyDescent="0.2">
      <c r="A25" s="5"/>
      <c r="B25" s="45"/>
      <c r="C25" s="46"/>
      <c r="D25" s="23"/>
      <c r="E25" s="52" t="s">
        <v>30</v>
      </c>
      <c r="F25" s="52"/>
      <c r="G25" s="52"/>
      <c r="H25" s="53"/>
      <c r="I25" s="24"/>
      <c r="J25" s="25"/>
      <c r="K25" s="26">
        <f>I26+I27</f>
        <v>0</v>
      </c>
      <c r="L25" s="6"/>
    </row>
    <row r="26" spans="1:12" x14ac:dyDescent="0.2">
      <c r="A26" s="5"/>
      <c r="B26" s="45"/>
      <c r="C26" s="46"/>
      <c r="D26" s="23"/>
      <c r="E26" s="47" t="s">
        <v>31</v>
      </c>
      <c r="F26" s="47"/>
      <c r="G26" s="47"/>
      <c r="H26" s="48"/>
      <c r="I26" s="28">
        <f>C11</f>
        <v>0</v>
      </c>
      <c r="J26" s="25"/>
      <c r="K26" s="26"/>
      <c r="L26" s="6"/>
    </row>
    <row r="27" spans="1:12" x14ac:dyDescent="0.2">
      <c r="A27" s="5"/>
      <c r="B27" s="45"/>
      <c r="C27" s="46"/>
      <c r="D27" s="23"/>
      <c r="E27" s="47" t="s">
        <v>32</v>
      </c>
      <c r="F27" s="47"/>
      <c r="G27" s="47"/>
      <c r="H27" s="48"/>
      <c r="I27" s="28">
        <f>C9</f>
        <v>0</v>
      </c>
      <c r="J27" s="25"/>
      <c r="K27" s="26"/>
      <c r="L27" s="6"/>
    </row>
    <row r="28" spans="1:12" x14ac:dyDescent="0.2">
      <c r="A28" s="5"/>
      <c r="B28" s="45"/>
      <c r="C28" s="46"/>
      <c r="D28" s="23"/>
      <c r="E28" s="52" t="s">
        <v>33</v>
      </c>
      <c r="F28" s="52"/>
      <c r="G28" s="52"/>
      <c r="H28" s="53"/>
      <c r="I28" s="24"/>
      <c r="J28" s="25"/>
      <c r="K28" s="26">
        <f>I29+I30+I31+I32</f>
        <v>10734.75</v>
      </c>
      <c r="L28" s="6"/>
    </row>
    <row r="29" spans="1:12" x14ac:dyDescent="0.2">
      <c r="A29" s="5"/>
      <c r="B29" s="45"/>
      <c r="C29" s="46"/>
      <c r="D29" s="23"/>
      <c r="E29" s="47" t="s">
        <v>34</v>
      </c>
      <c r="F29" s="47"/>
      <c r="G29" s="47"/>
      <c r="H29" s="48"/>
      <c r="I29" s="28">
        <f>C7</f>
        <v>5119.6499999999996</v>
      </c>
      <c r="J29" s="25"/>
      <c r="K29" s="26"/>
      <c r="L29" s="6"/>
    </row>
    <row r="30" spans="1:12" x14ac:dyDescent="0.2">
      <c r="A30" s="5"/>
      <c r="B30" s="45"/>
      <c r="C30" s="46"/>
      <c r="D30" s="23"/>
      <c r="E30" s="47" t="s">
        <v>35</v>
      </c>
      <c r="F30" s="47"/>
      <c r="G30" s="47"/>
      <c r="H30" s="48"/>
      <c r="I30" s="28">
        <f>C8</f>
        <v>660.6</v>
      </c>
      <c r="J30" s="25"/>
      <c r="K30" s="26"/>
      <c r="L30" s="6"/>
    </row>
    <row r="31" spans="1:12" x14ac:dyDescent="0.2">
      <c r="A31" s="5"/>
      <c r="B31" s="45"/>
      <c r="C31" s="46"/>
      <c r="D31" s="23"/>
      <c r="E31" s="47" t="s">
        <v>36</v>
      </c>
      <c r="F31" s="47"/>
      <c r="G31" s="47"/>
      <c r="H31" s="48"/>
      <c r="I31" s="28">
        <f>C5</f>
        <v>4624.2</v>
      </c>
      <c r="J31" s="25"/>
      <c r="K31" s="26"/>
      <c r="L31" s="6"/>
    </row>
    <row r="32" spans="1:12" x14ac:dyDescent="0.2">
      <c r="A32" s="5"/>
      <c r="B32" s="45"/>
      <c r="C32" s="46"/>
      <c r="D32" s="23"/>
      <c r="E32" s="47" t="s">
        <v>37</v>
      </c>
      <c r="F32" s="47"/>
      <c r="G32" s="47"/>
      <c r="H32" s="48"/>
      <c r="I32" s="28">
        <f>C6</f>
        <v>330.3</v>
      </c>
      <c r="J32" s="25"/>
      <c r="K32" s="26"/>
      <c r="L32" s="6"/>
    </row>
    <row r="33" spans="1:12" x14ac:dyDescent="0.2">
      <c r="A33" s="5"/>
      <c r="B33" s="49"/>
      <c r="C33" s="50"/>
      <c r="D33" s="18"/>
      <c r="E33" s="50"/>
      <c r="F33" s="50"/>
      <c r="G33" s="50"/>
      <c r="H33" s="51"/>
      <c r="I33" s="29"/>
      <c r="J33" s="21">
        <f>SUM(J18:J32)</f>
        <v>38810.25</v>
      </c>
      <c r="K33" s="21">
        <f>SUM(K18:K32)</f>
        <v>38810.25</v>
      </c>
      <c r="L33" s="6"/>
    </row>
    <row r="34" spans="1:12" x14ac:dyDescent="0.2">
      <c r="A34" s="5"/>
      <c r="B34" s="30" t="s">
        <v>38</v>
      </c>
      <c r="C34" s="18"/>
      <c r="D34" s="18"/>
      <c r="E34" s="19"/>
      <c r="F34" s="19"/>
      <c r="G34" s="19"/>
      <c r="H34" s="19"/>
      <c r="I34" s="19"/>
      <c r="J34" s="18"/>
      <c r="K34" s="18"/>
      <c r="L34" s="6"/>
    </row>
    <row r="35" spans="1:12" x14ac:dyDescent="0.2">
      <c r="A35" s="5"/>
      <c r="B35" s="56" t="s">
        <v>39</v>
      </c>
      <c r="C35" s="57"/>
      <c r="D35" s="18"/>
      <c r="E35" s="58"/>
      <c r="F35" s="58"/>
      <c r="G35" s="58"/>
      <c r="H35" s="59"/>
      <c r="I35" s="20"/>
      <c r="J35" s="21">
        <f>D36+D37+D38</f>
        <v>38810.25</v>
      </c>
      <c r="K35" s="22"/>
      <c r="L35" s="6"/>
    </row>
    <row r="36" spans="1:12" x14ac:dyDescent="0.2">
      <c r="A36" s="5"/>
      <c r="B36" s="54" t="s">
        <v>40</v>
      </c>
      <c r="C36" s="47"/>
      <c r="D36" s="27">
        <f>C4</f>
        <v>33030</v>
      </c>
      <c r="E36" s="46"/>
      <c r="F36" s="46"/>
      <c r="G36" s="46"/>
      <c r="H36" s="55"/>
      <c r="I36" s="24"/>
      <c r="J36" s="25"/>
      <c r="K36" s="26"/>
      <c r="L36" s="6"/>
    </row>
    <row r="37" spans="1:12" x14ac:dyDescent="0.2">
      <c r="A37" s="5"/>
      <c r="B37" s="54" t="s">
        <v>41</v>
      </c>
      <c r="C37" s="47"/>
      <c r="D37" s="27">
        <f>C7</f>
        <v>5119.6499999999996</v>
      </c>
      <c r="E37" s="46"/>
      <c r="F37" s="46"/>
      <c r="G37" s="46"/>
      <c r="H37" s="55"/>
      <c r="I37" s="24"/>
      <c r="J37" s="25"/>
      <c r="K37" s="26"/>
      <c r="L37" s="6"/>
    </row>
    <row r="38" spans="1:12" x14ac:dyDescent="0.2">
      <c r="A38" s="5"/>
      <c r="B38" s="54" t="s">
        <v>42</v>
      </c>
      <c r="C38" s="47"/>
      <c r="D38" s="27">
        <f>C8</f>
        <v>660.6</v>
      </c>
      <c r="E38" s="46"/>
      <c r="F38" s="46"/>
      <c r="G38" s="46"/>
      <c r="H38" s="55"/>
      <c r="I38" s="24"/>
      <c r="J38" s="25"/>
      <c r="K38" s="26"/>
      <c r="L38" s="6"/>
    </row>
    <row r="39" spans="1:12" x14ac:dyDescent="0.2">
      <c r="A39" s="5"/>
      <c r="B39" s="45"/>
      <c r="C39" s="46"/>
      <c r="D39" s="23"/>
      <c r="E39" s="52" t="s">
        <v>28</v>
      </c>
      <c r="F39" s="52"/>
      <c r="G39" s="52"/>
      <c r="H39" s="53"/>
      <c r="I39" s="24"/>
      <c r="J39" s="25"/>
      <c r="K39" s="26">
        <f>I40</f>
        <v>28075.5</v>
      </c>
      <c r="L39" s="6"/>
    </row>
    <row r="40" spans="1:12" x14ac:dyDescent="0.2">
      <c r="A40" s="5"/>
      <c r="B40" s="45"/>
      <c r="C40" s="46"/>
      <c r="D40" s="23"/>
      <c r="E40" s="47" t="s">
        <v>29</v>
      </c>
      <c r="F40" s="47"/>
      <c r="G40" s="47"/>
      <c r="H40" s="48"/>
      <c r="I40" s="28">
        <f>C13</f>
        <v>28075.5</v>
      </c>
      <c r="J40" s="25"/>
      <c r="K40" s="26"/>
      <c r="L40" s="6"/>
    </row>
    <row r="41" spans="1:12" x14ac:dyDescent="0.2">
      <c r="A41" s="5"/>
      <c r="B41" s="45"/>
      <c r="C41" s="46"/>
      <c r="D41" s="23"/>
      <c r="E41" s="52" t="s">
        <v>30</v>
      </c>
      <c r="F41" s="52"/>
      <c r="G41" s="52"/>
      <c r="H41" s="53"/>
      <c r="I41" s="24"/>
      <c r="J41" s="25"/>
      <c r="K41" s="26">
        <f>I42+I43</f>
        <v>0</v>
      </c>
      <c r="L41" s="6"/>
    </row>
    <row r="42" spans="1:12" x14ac:dyDescent="0.2">
      <c r="A42" s="5"/>
      <c r="B42" s="45"/>
      <c r="C42" s="46"/>
      <c r="D42" s="23"/>
      <c r="E42" s="47" t="s">
        <v>31</v>
      </c>
      <c r="F42" s="47"/>
      <c r="G42" s="47"/>
      <c r="H42" s="48"/>
      <c r="I42" s="28">
        <f>C11</f>
        <v>0</v>
      </c>
      <c r="J42" s="25"/>
      <c r="K42" s="26"/>
      <c r="L42" s="6"/>
    </row>
    <row r="43" spans="1:12" x14ac:dyDescent="0.2">
      <c r="A43" s="5"/>
      <c r="B43" s="45"/>
      <c r="C43" s="46"/>
      <c r="D43" s="23"/>
      <c r="E43" s="47" t="s">
        <v>32</v>
      </c>
      <c r="F43" s="47"/>
      <c r="G43" s="47"/>
      <c r="H43" s="48"/>
      <c r="I43" s="28">
        <f>C9</f>
        <v>0</v>
      </c>
      <c r="J43" s="25"/>
      <c r="K43" s="26"/>
      <c r="L43" s="6"/>
    </row>
    <row r="44" spans="1:12" x14ac:dyDescent="0.2">
      <c r="A44" s="5"/>
      <c r="B44" s="45"/>
      <c r="C44" s="46"/>
      <c r="D44" s="23"/>
      <c r="E44" s="52" t="s">
        <v>33</v>
      </c>
      <c r="F44" s="52"/>
      <c r="G44" s="52"/>
      <c r="H44" s="53"/>
      <c r="I44" s="24"/>
      <c r="J44" s="25"/>
      <c r="K44" s="26">
        <f>I45+I46+I47+I48</f>
        <v>10734.75</v>
      </c>
      <c r="L44" s="6"/>
    </row>
    <row r="45" spans="1:12" x14ac:dyDescent="0.2">
      <c r="A45" s="5"/>
      <c r="B45" s="45"/>
      <c r="C45" s="46"/>
      <c r="D45" s="23"/>
      <c r="E45" s="47" t="s">
        <v>34</v>
      </c>
      <c r="F45" s="47"/>
      <c r="G45" s="47"/>
      <c r="H45" s="48"/>
      <c r="I45" s="28">
        <f>C7</f>
        <v>5119.6499999999996</v>
      </c>
      <c r="J45" s="25"/>
      <c r="K45" s="26"/>
      <c r="L45" s="6"/>
    </row>
    <row r="46" spans="1:12" x14ac:dyDescent="0.2">
      <c r="A46" s="5"/>
      <c r="B46" s="45"/>
      <c r="C46" s="46"/>
      <c r="D46" s="23"/>
      <c r="E46" s="47" t="s">
        <v>35</v>
      </c>
      <c r="F46" s="47"/>
      <c r="G46" s="47"/>
      <c r="H46" s="48"/>
      <c r="I46" s="28">
        <f>C8</f>
        <v>660.6</v>
      </c>
      <c r="J46" s="25"/>
      <c r="K46" s="26"/>
      <c r="L46" s="6"/>
    </row>
    <row r="47" spans="1:12" x14ac:dyDescent="0.2">
      <c r="A47" s="5"/>
      <c r="B47" s="45"/>
      <c r="C47" s="46"/>
      <c r="D47" s="23"/>
      <c r="E47" s="47" t="s">
        <v>36</v>
      </c>
      <c r="F47" s="47"/>
      <c r="G47" s="47"/>
      <c r="H47" s="48"/>
      <c r="I47" s="28">
        <f>C5</f>
        <v>4624.2</v>
      </c>
      <c r="J47" s="25"/>
      <c r="K47" s="26"/>
      <c r="L47" s="6"/>
    </row>
    <row r="48" spans="1:12" x14ac:dyDescent="0.2">
      <c r="A48" s="5"/>
      <c r="B48" s="45"/>
      <c r="C48" s="46"/>
      <c r="D48" s="23"/>
      <c r="E48" s="47" t="s">
        <v>37</v>
      </c>
      <c r="F48" s="47"/>
      <c r="G48" s="47"/>
      <c r="H48" s="48"/>
      <c r="I48" s="28">
        <f>C6</f>
        <v>330.3</v>
      </c>
      <c r="J48" s="25"/>
      <c r="K48" s="26"/>
      <c r="L48" s="6"/>
    </row>
    <row r="49" spans="1:12" x14ac:dyDescent="0.2">
      <c r="A49" s="5"/>
      <c r="B49" s="49"/>
      <c r="C49" s="50"/>
      <c r="D49" s="18"/>
      <c r="E49" s="50"/>
      <c r="F49" s="50"/>
      <c r="G49" s="50"/>
      <c r="H49" s="51"/>
      <c r="I49" s="31"/>
      <c r="J49" s="21">
        <f>SUM(J35:J48)</f>
        <v>38810.25</v>
      </c>
      <c r="K49" s="21">
        <f>SUM(K35:K48)</f>
        <v>38810.25</v>
      </c>
      <c r="L49" s="6"/>
    </row>
    <row r="50" spans="1:12" ht="16.5" thickBot="1" x14ac:dyDescent="0.25">
      <c r="A50" s="32"/>
      <c r="B50" s="33"/>
      <c r="C50" s="34"/>
      <c r="D50" s="33"/>
      <c r="E50" s="33"/>
      <c r="F50" s="33"/>
      <c r="G50" s="33"/>
      <c r="H50" s="33"/>
      <c r="I50" s="33"/>
      <c r="J50" s="33"/>
      <c r="K50" s="33"/>
      <c r="L50" s="35"/>
    </row>
    <row r="51" spans="1:12" ht="32.25" customHeight="1" x14ac:dyDescent="0.2">
      <c r="A51" s="5"/>
      <c r="B51" s="39" t="s">
        <v>45</v>
      </c>
      <c r="C51" s="40"/>
      <c r="D51" s="41"/>
      <c r="E51" s="36">
        <v>33030</v>
      </c>
      <c r="F51" s="36"/>
      <c r="G51" s="42" t="s">
        <v>46</v>
      </c>
      <c r="H51" s="43"/>
      <c r="I51" s="43"/>
      <c r="J51" s="44"/>
      <c r="K51" s="36" t="s">
        <v>43</v>
      </c>
      <c r="L51" s="37"/>
    </row>
    <row r="52" spans="1:12" ht="44.25" customHeight="1" x14ac:dyDescent="0.2">
      <c r="A52" s="5"/>
    </row>
    <row r="53" spans="1:12" x14ac:dyDescent="0.2">
      <c r="A53" s="5"/>
    </row>
    <row r="54" spans="1:12" x14ac:dyDescent="0.2">
      <c r="A54" s="5"/>
    </row>
    <row r="55" spans="1:12" x14ac:dyDescent="0.2">
      <c r="A55" s="5"/>
    </row>
    <row r="56" spans="1:12" x14ac:dyDescent="0.2">
      <c r="A56" s="5"/>
    </row>
    <row r="57" spans="1:12" x14ac:dyDescent="0.2">
      <c r="A57" s="5"/>
    </row>
    <row r="58" spans="1:12" x14ac:dyDescent="0.2">
      <c r="A58" s="5"/>
    </row>
    <row r="59" spans="1:12" ht="16.5" thickBot="1" x14ac:dyDescent="0.25">
      <c r="A59" s="32"/>
    </row>
  </sheetData>
  <mergeCells count="81">
    <mergeCell ref="D6:K6"/>
    <mergeCell ref="A1:K1"/>
    <mergeCell ref="B2:J2"/>
    <mergeCell ref="B3:K3"/>
    <mergeCell ref="D4:K4"/>
    <mergeCell ref="D5:K5"/>
    <mergeCell ref="B18:C18"/>
    <mergeCell ref="E18:H18"/>
    <mergeCell ref="D7:K7"/>
    <mergeCell ref="D8:K8"/>
    <mergeCell ref="D9:K9"/>
    <mergeCell ref="D10:K10"/>
    <mergeCell ref="D11:K11"/>
    <mergeCell ref="D12:K12"/>
    <mergeCell ref="D13:K13"/>
    <mergeCell ref="D15:K15"/>
    <mergeCell ref="D16:K16"/>
    <mergeCell ref="B17:C17"/>
    <mergeCell ref="E17:H17"/>
    <mergeCell ref="B19:C19"/>
    <mergeCell ref="E19:H19"/>
    <mergeCell ref="B20:C20"/>
    <mergeCell ref="E20:H20"/>
    <mergeCell ref="B21:C21"/>
    <mergeCell ref="E21:H21"/>
    <mergeCell ref="B22:C22"/>
    <mergeCell ref="E22:H22"/>
    <mergeCell ref="B23:C23"/>
    <mergeCell ref="E23:H23"/>
    <mergeCell ref="B24:C24"/>
    <mergeCell ref="E24:H24"/>
    <mergeCell ref="B25:C25"/>
    <mergeCell ref="E25:H25"/>
    <mergeCell ref="B26:C26"/>
    <mergeCell ref="E26:H26"/>
    <mergeCell ref="B27:C27"/>
    <mergeCell ref="E27:H27"/>
    <mergeCell ref="B28:C28"/>
    <mergeCell ref="E28:H28"/>
    <mergeCell ref="B29:C29"/>
    <mergeCell ref="E29:H29"/>
    <mergeCell ref="B30:C30"/>
    <mergeCell ref="E30:H30"/>
    <mergeCell ref="B31:C31"/>
    <mergeCell ref="E31:H31"/>
    <mergeCell ref="B32:C32"/>
    <mergeCell ref="E32:H32"/>
    <mergeCell ref="B33:C33"/>
    <mergeCell ref="E33:H33"/>
    <mergeCell ref="B35:C35"/>
    <mergeCell ref="E35:H35"/>
    <mergeCell ref="B36:C36"/>
    <mergeCell ref="E36:H36"/>
    <mergeCell ref="B37:C37"/>
    <mergeCell ref="E37:H37"/>
    <mergeCell ref="B38:C38"/>
    <mergeCell ref="E38:H38"/>
    <mergeCell ref="B39:C39"/>
    <mergeCell ref="E39:H39"/>
    <mergeCell ref="B40:C40"/>
    <mergeCell ref="E40:H40"/>
    <mergeCell ref="B41:C41"/>
    <mergeCell ref="E41:H41"/>
    <mergeCell ref="B42:C42"/>
    <mergeCell ref="E42:H42"/>
    <mergeCell ref="B43:C43"/>
    <mergeCell ref="E43:H43"/>
    <mergeCell ref="B44:C44"/>
    <mergeCell ref="E44:H44"/>
    <mergeCell ref="B45:C45"/>
    <mergeCell ref="E45:H45"/>
    <mergeCell ref="B46:C46"/>
    <mergeCell ref="E46:H46"/>
    <mergeCell ref="B51:D51"/>
    <mergeCell ref="G51:J51"/>
    <mergeCell ref="B47:C47"/>
    <mergeCell ref="E47:H47"/>
    <mergeCell ref="B48:C48"/>
    <mergeCell ref="E48:H48"/>
    <mergeCell ref="B49:C49"/>
    <mergeCell ref="E49:H49"/>
  </mergeCells>
  <pageMargins left="0.7" right="0.7" top="0.75" bottom="0.75" header="0.3" footer="0.3"/>
  <pageSetup paperSize="9" scale="6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C1"/>
    </sheetView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4</vt:i4>
      </vt:variant>
    </vt:vector>
  </HeadingPairs>
  <TitlesOfParts>
    <vt:vector size="4" baseType="lpstr">
      <vt:lpstr>Sayfa1</vt:lpstr>
      <vt:lpstr>Sayfa2</vt:lpstr>
      <vt:lpstr>Sayfa3</vt:lpstr>
      <vt:lpstr>Sayfa4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aytekin kaya</dc:creator>
  <cp:lastModifiedBy>Windows Kullanıcısı</cp:lastModifiedBy>
  <cp:lastPrinted>2024-12-25T09:11:05Z</cp:lastPrinted>
  <dcterms:created xsi:type="dcterms:W3CDTF">2023-03-21T10:22:11Z</dcterms:created>
  <dcterms:modified xsi:type="dcterms:W3CDTF">2025-12-24T03:31:05Z</dcterms:modified>
</cp:coreProperties>
</file>